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tumde-my.sharepoint.com/personal/jan_kodet_tum_de/Documents/Documents/Dokumenty/Wettzell/ACES/ELT/LaserSafety/LaserSafetyReference-final/LaserSafety_reworked_0704_2025_JK/"/>
    </mc:Choice>
  </mc:AlternateContent>
  <xr:revisionPtr revIDLastSave="1" documentId="8_{EC0D2072-B255-4EF1-B8D4-89FEB090D382}" xr6:coauthVersionLast="47" xr6:coauthVersionMax="47" xr10:uidLastSave="{963B29D7-CA27-4DBA-A6CA-0360C86DFDAF}"/>
  <bookViews>
    <workbookView xWindow="1170" yWindow="1170" windowWidth="23505" windowHeight="19920" activeTab="1" xr2:uid="{00000000-000D-0000-FFFF-FFFF00000000}"/>
  </bookViews>
  <sheets>
    <sheet name="Export Summary" sheetId="1" r:id="rId1"/>
    <sheet name="Sheet1" sheetId="2" r:id="rId2"/>
    <sheet name="Sheet2" sheetId="3" r:id="rId3"/>
    <sheet name="Sheet3"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C13" i="2"/>
  <c r="C27" i="2" s="1"/>
  <c r="C28" i="2" s="1"/>
  <c r="C21" i="2"/>
  <c r="C30" i="2" s="1"/>
  <c r="C35" i="2"/>
  <c r="C37" i="2"/>
  <c r="C38" i="2"/>
  <c r="C41" i="2" l="1"/>
  <c r="C42" i="2" s="1"/>
  <c r="C43" i="2" s="1"/>
</calcChain>
</file>

<file path=xl/sharedStrings.xml><?xml version="1.0" encoding="utf-8"?>
<sst xmlns="http://schemas.openxmlformats.org/spreadsheetml/2006/main" count="83" uniqueCount="74">
  <si>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</si>
  <si>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</si>
  <si>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</si>
  <si>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</si>
  <si>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</si>
  <si>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</si>
  <si>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Laser System</t>
  </si>
  <si>
    <t>Name</t>
  </si>
  <si>
    <t>Description</t>
  </si>
  <si>
    <t>YAG</t>
  </si>
  <si>
    <t>Z136 Standard</t>
  </si>
  <si>
    <t>Analysis Type</t>
  </si>
  <si>
    <t>Single Wavelenth</t>
  </si>
  <si>
    <t>Laser</t>
  </si>
  <si>
    <t>Wavelength</t>
  </si>
  <si>
    <t>532 nm</t>
  </si>
  <si>
    <t>Waveform</t>
  </si>
  <si>
    <t>MP: 1.2e-011 s at 20s^-1</t>
  </si>
  <si>
    <t>Pulse Mode</t>
  </si>
  <si>
    <t>MultiPulse</t>
  </si>
  <si>
    <t>Pulse Width</t>
  </si>
  <si>
    <t>12 ps</t>
  </si>
  <si>
    <t>Pulse Repetion Frequency</t>
  </si>
  <si>
    <t>Hz</t>
  </si>
  <si>
    <t>Repetition Rate Power Limit Equation:</t>
  </si>
  <si>
    <t>Laser System Operating Mode</t>
  </si>
  <si>
    <t>ELT Mode</t>
  </si>
  <si>
    <t>Energy per pulse</t>
  </si>
  <si>
    <t>mJ</t>
  </si>
  <si>
    <t>Beam Distribution</t>
  </si>
  <si>
    <t>Gaussian</t>
  </si>
  <si>
    <t>Beam Profile</t>
  </si>
  <si>
    <t>Circular</t>
  </si>
  <si>
    <t>Beam Geometry</t>
  </si>
  <si>
    <t>Divergence</t>
  </si>
  <si>
    <t>half-angle in µrad</t>
  </si>
  <si>
    <t>half-angle in rad</t>
  </si>
  <si>
    <t>Source</t>
  </si>
  <si>
    <t>point source</t>
  </si>
  <si>
    <t>VisibilityConditions</t>
  </si>
  <si>
    <t>Distance Laser - Observer</t>
  </si>
  <si>
    <t>km</t>
  </si>
  <si>
    <t>MPE per ANSI for 1.2e-11 pulse</t>
  </si>
  <si>
    <t>J/cm²</t>
  </si>
  <si>
    <t>MPE limit to be used</t>
  </si>
  <si>
    <t>atmospheric attenuation (Transmission 60 to 80%)</t>
  </si>
  <si>
    <t>per ANSI-Z136.6 C4.1.3. Upward directed Beam</t>
  </si>
  <si>
    <t>energy (in J) * transmission / ((tan half-angle * distance (in cm))^2 * pi) [J/cm²]</t>
  </si>
  <si>
    <t>Impact of crew using Telescope</t>
  </si>
  <si>
    <t>Objective Diameter</t>
  </si>
  <si>
    <t>mm</t>
  </si>
  <si>
    <t>Objective Entry Surface</t>
  </si>
  <si>
    <t>cm²</t>
  </si>
  <si>
    <t>Exit diameter</t>
  </si>
  <si>
    <t>Exit diameter surface</t>
  </si>
  <si>
    <t>Optics power</t>
  </si>
  <si>
    <t>optical efficiency</t>
  </si>
  <si>
    <t>Energy entering Objective</t>
  </si>
  <si>
    <t>[J] Radiant exposure at ISS distance * surface Objective</t>
  </si>
  <si>
    <t>energy * 0.9</t>
  </si>
  <si>
    <t>radiant exposure exiting Objective</t>
  </si>
  <si>
    <t>[J/cm²] energy exiting objective/ surface Exit</t>
  </si>
  <si>
    <t>Sheet2</t>
  </si>
  <si>
    <t>Sheet3</t>
  </si>
  <si>
    <t>Transmit Telescope Efficiency</t>
  </si>
  <si>
    <t>normalized to 1</t>
  </si>
  <si>
    <t>MPE Rep.-Frequency Reduced</t>
  </si>
  <si>
    <t>Repetition Rate Power Limit to be used:</t>
  </si>
  <si>
    <t>ACES Ground Laser Station</t>
  </si>
  <si>
    <r>
      <t xml:space="preserve">Radiant exposure at ISS distance </t>
    </r>
    <r>
      <rPr>
        <b/>
        <u/>
        <sz val="9"/>
        <color indexed="8"/>
        <rFont val="Arial"/>
        <family val="2"/>
      </rPr>
      <t>(crew unaided eye</t>
    </r>
    <r>
      <rPr>
        <sz val="9"/>
        <color indexed="8"/>
        <rFont val="Arial"/>
        <family val="2"/>
      </rPr>
      <t>)</t>
    </r>
  </si>
  <si>
    <t>WLRS (8834)</t>
  </si>
  <si>
    <r>
      <t>ANSI Z136.1 table 6c. (α</t>
    </r>
    <r>
      <rPr>
        <sz val="9"/>
        <color indexed="8"/>
        <rFont val="Aptos Narrow"/>
        <family val="2"/>
      </rPr>
      <t>≤5mrad</t>
    </r>
    <r>
      <rPr>
        <sz val="9"/>
        <color indexed="8"/>
        <rFont val="Arial"/>
        <family val="2"/>
      </rPr>
      <t>)</t>
    </r>
  </si>
  <si>
    <t>exiting at 7mm diameter</t>
  </si>
  <si>
    <t>ANSI Z136.1-2014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</si>
</sst>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indexed="8"/>
      <name val="Arial"/>
    </font>
    <font>
      <sz val="12"/>
      <color indexed="8"/>
      <name val="Arial"/>
      <family val="2"/>
    </font>
    <font>
      <sz val="14"/>
      <color indexed="8"/>
      <name val="Arial"/>
      <family val="2"/>
    </font>
    <font>
      <u/>
      <sz val="12"/>
      <color indexed="11"/>
      <name val="Arial"/>
      <family val="2"/>
    </font>
    <font>
      <b/>
      <sz val="10"/>
      <color indexed="8"/>
      <name val="Arial"/>
      <family val="2"/>
    </font>
    <font>
      <sz val="9"/>
      <color indexed="8"/>
      <name val="Arial"/>
      <family val="2"/>
    </font>
    <font>
      <b/>
      <sz val="9"/>
      <color indexed="8"/>
      <name val="Arial"/>
      <family val="2"/>
    </font>
    <font>
      <b/>
      <u/>
      <sz val="9"/>
      <color indexed="8"/>
      <name val="Arial"/>
      <family val="2"/>
    </font>
    <font>
      <sz val="9"/>
      <color indexed="8"/>
      <name val="Aptos Narrow"/>
      <family val="2"/>
    </font>
    <font>
      <sz val="9"/>
      <color theme="1"/>
      <name val="Arial"/>
      <family val="2"/>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6">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top style="thin">
        <color indexed="12"/>
      </top>
      <bottom style="thin">
        <color indexed="12"/>
      </bottom>
      <diagonal/>
    </border>
    <border>
      <left/>
      <right/>
      <top/>
      <bottom/>
      <diagonal/>
    </border>
    <border>
      <left style="thin">
        <color indexed="12"/>
      </left>
      <right style="thin">
        <color indexed="12"/>
      </right>
      <top/>
      <bottom style="thin">
        <color indexed="12"/>
      </bottom>
      <diagonal/>
    </border>
  </borders>
  <cellStyleXfs count="1">
    <xf numFmtId="0" fontId="0" fillId="0" borderId="0" applyNumberFormat="0" applyFill="0" applyBorder="0" applyProtection="0"/>
  </cellStyleXfs>
  <cellXfs count="29">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49" fontId="4" fillId="0" borderId="1" xfId="0" applyNumberFormat="1" applyFont="1" applyBorder="1"/>
    <xf numFmtId="0" fontId="0" fillId="0" borderId="1" xfId="0" applyBorder="1"/>
    <xf numFmtId="49" fontId="5" fillId="0" borderId="1" xfId="0" applyNumberFormat="1" applyFont="1" applyBorder="1"/>
    <xf numFmtId="0" fontId="5" fillId="0" borderId="1" xfId="0" applyFont="1" applyBorder="1"/>
    <xf numFmtId="0" fontId="5" fillId="6" borderId="1" xfId="0" applyNumberFormat="1" applyFont="1" applyFill="1" applyBorder="1"/>
    <xf numFmtId="0" fontId="5" fillId="6" borderId="1" xfId="0" applyFont="1" applyFill="1" applyBorder="1"/>
    <xf numFmtId="0" fontId="5" fillId="0" borderId="1" xfId="0" applyNumberFormat="1" applyFont="1" applyBorder="1"/>
    <xf numFmtId="11" fontId="5" fillId="0" borderId="1" xfId="0" applyNumberFormat="1" applyFont="1" applyBorder="1"/>
    <xf numFmtId="49" fontId="5" fillId="4" borderId="1" xfId="0" applyNumberFormat="1" applyFont="1" applyFill="1" applyBorder="1" applyAlignment="1">
      <alignment wrapText="1"/>
    </xf>
    <xf numFmtId="0" fontId="5" fillId="0" borderId="2" xfId="0" applyNumberFormat="1" applyFont="1" applyBorder="1"/>
    <xf numFmtId="49" fontId="5" fillId="4" borderId="3" xfId="0" applyNumberFormat="1" applyFont="1" applyFill="1" applyBorder="1" applyAlignment="1">
      <alignment wrapText="1"/>
    </xf>
    <xf numFmtId="0" fontId="5" fillId="0" borderId="5" xfId="0" applyFont="1" applyBorder="1"/>
    <xf numFmtId="11" fontId="5" fillId="5" borderId="4" xfId="0" applyNumberFormat="1" applyFont="1" applyFill="1" applyBorder="1"/>
    <xf numFmtId="49" fontId="5" fillId="0" borderId="1" xfId="0" applyNumberFormat="1" applyFont="1" applyBorder="1" applyAlignment="1">
      <alignment wrapText="1"/>
    </xf>
    <xf numFmtId="49" fontId="6" fillId="0" borderId="1" xfId="0" applyNumberFormat="1" applyFont="1" applyBorder="1" applyAlignment="1">
      <alignment wrapText="1"/>
    </xf>
    <xf numFmtId="0" fontId="5" fillId="0" borderId="1" xfId="0" applyFont="1" applyBorder="1" applyAlignment="1">
      <alignment wrapText="1"/>
    </xf>
    <xf numFmtId="49" fontId="7" fillId="0" borderId="1" xfId="0" applyNumberFormat="1" applyFont="1" applyBorder="1" applyAlignment="1">
      <alignment wrapText="1"/>
    </xf>
    <xf numFmtId="9" fontId="5" fillId="0" borderId="1" xfId="0" applyNumberFormat="1" applyFont="1" applyBorder="1" applyAlignment="1">
      <alignment wrapText="1"/>
    </xf>
    <xf numFmtId="2" fontId="5" fillId="0" borderId="1" xfId="0" applyNumberFormat="1" applyFont="1" applyBorder="1"/>
    <xf numFmtId="11" fontId="5" fillId="8" borderId="1" xfId="0" applyNumberFormat="1" applyFont="1" applyFill="1" applyBorder="1"/>
    <xf numFmtId="11" fontId="9" fillId="7" borderId="1" xfId="0" applyNumberFormat="1" applyFont="1" applyFill="1" applyBorder="1"/>
    <xf numFmtId="0" fontId="1" fillId="0" borderId="0" xfId="0" applyFont="1" applyAlignment="1">
      <alignment horizontal="left" wrapText="1"/>
    </xf>
    <xf numFmtId="0" fontId="0" fillId="0" borderId="0" xfId="0"/>
  </cellXfs>
  <cellStyles count="1">
    <cellStyle name="Normal" xfId="0" builtinId="0"/>
  </cellStyles>
  <dxfs count="2">
    <dxf>
      <fill>
        <patternFill>
          <bgColor rgb="FFFF0000"/>
        </patternFill>
      </fill>
    </dxf>
    <dxf>
      <fill>
        <patternFill>
          <bgColor rgb="FF92D050"/>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92D050"/>
      <rgbColor rgb="FFFFFF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defaultColWidth="10" defaultRowHeight="12.95" customHeight="1" x14ac:dyDescent="0.2"/>
  <cols>
    <col min="1" max="1" width="2" customWidth="1"/>
    <col min="2" max="4" width="33.7109375" customWidth="1"/>
  </cols>
  <sheetData>
    <row r="3" spans="2:4" ht="0" hidden="1" customHeight="1" x14ac:dyDescent="0.2">
      <c r="B3" s="27" t="s">
        <v>0</v>
      </c>
      <c r="C3" s="28"/>
      <c r="D3" s="28"/>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62</v>
      </c>
      <c r="C11" s="2"/>
      <c r="D11" s="2"/>
    </row>
    <row r="12" spans="2:4" ht="15" x14ac:dyDescent="0.2">
      <c r="B12" s="3"/>
      <c r="C12" s="3" t="s">
        <v>5</v>
      </c>
      <c r="D12" s="4" t="s">
        <v>62</v>
      </c>
    </row>
    <row r="13" spans="2:4" ht="15" x14ac:dyDescent="0.2">
      <c r="B13" s="2" t="s">
        <v>63</v>
      </c>
      <c r="C13" s="2"/>
      <c r="D13" s="2"/>
    </row>
    <row r="14" spans="2:4" ht="15" x14ac:dyDescent="0.2">
      <c r="B14" s="3"/>
      <c r="C14" s="3" t="s">
        <v>5</v>
      </c>
      <c r="D14" s="4" t="s">
        <v>63</v>
      </c>
    </row>
  </sheetData>
  <mergeCells count="1">
    <mergeCell ref="B3:D3"/>
  </mergeCells>
  <hyperlinks>
    <hyperlink ref="D10" location="'Sheet1'!R1C1" display="Sheet1" xr:uid="{00000000-0004-0000-0000-000000000000}"/>
    <hyperlink ref="D12" location="'Sheet2'!R1C1" display="Sheet2" xr:uid="{00000000-0004-0000-0000-000001000000}"/>
    <hyperlink ref="D14" location="'Sheet3'!R1C1" display="Sheet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3"/>
  <sheetViews>
    <sheetView showGridLines="0" tabSelected="1" zoomScale="175" zoomScaleNormal="175" workbookViewId="0">
      <selection activeCell="B4" sqref="B4"/>
    </sheetView>
  </sheetViews>
  <sheetFormatPr defaultColWidth="8.85546875" defaultRowHeight="12" customHeight="1" x14ac:dyDescent="0.2"/>
  <cols>
    <col min="1" max="1" width="38.28515625" style="5" customWidth="1"/>
    <col min="2" max="2" width="25.7109375" style="5" customWidth="1"/>
    <col min="3" max="3" width="13" style="5" customWidth="1"/>
    <col min="4" max="4" width="8.85546875" style="5" customWidth="1"/>
    <col min="5" max="16384" width="8.85546875" style="5"/>
  </cols>
  <sheetData>
    <row r="1" spans="1:3" ht="13.7" customHeight="1" x14ac:dyDescent="0.2">
      <c r="A1" s="6" t="s">
        <v>6</v>
      </c>
      <c r="B1" s="7"/>
      <c r="C1" s="7"/>
    </row>
    <row r="2" spans="1:3" ht="13.7" customHeight="1" x14ac:dyDescent="0.2">
      <c r="A2" s="19" t="s">
        <v>7</v>
      </c>
      <c r="B2" s="19" t="s">
        <v>68</v>
      </c>
      <c r="C2" s="9" t="s">
        <v>70</v>
      </c>
    </row>
    <row r="3" spans="1:3" ht="13.7" customHeight="1" x14ac:dyDescent="0.2">
      <c r="A3" s="19" t="s">
        <v>8</v>
      </c>
      <c r="B3" s="19"/>
      <c r="C3" s="9"/>
    </row>
    <row r="4" spans="1:3" ht="13.7" customHeight="1" x14ac:dyDescent="0.2">
      <c r="A4" s="19" t="s">
        <v>10</v>
      </c>
      <c r="B4" s="19" t="s">
        <v>73</v>
      </c>
      <c r="C4" s="9"/>
    </row>
    <row r="5" spans="1:3" ht="13.7" customHeight="1" x14ac:dyDescent="0.2">
      <c r="A5" s="19" t="s">
        <v>11</v>
      </c>
      <c r="B5" s="19" t="s">
        <v>12</v>
      </c>
      <c r="C5" s="9"/>
    </row>
    <row r="6" spans="1:3" ht="13.7" customHeight="1" x14ac:dyDescent="0.2">
      <c r="A6" s="19" t="s">
        <v>13</v>
      </c>
      <c r="B6" s="19" t="s">
        <v>9</v>
      </c>
      <c r="C6" s="9"/>
    </row>
    <row r="7" spans="1:3" ht="13.7" customHeight="1" x14ac:dyDescent="0.2">
      <c r="A7" s="19" t="s">
        <v>14</v>
      </c>
      <c r="B7" s="19" t="s">
        <v>15</v>
      </c>
      <c r="C7" s="9"/>
    </row>
    <row r="8" spans="1:3" ht="13.7" customHeight="1" x14ac:dyDescent="0.2">
      <c r="A8" s="19" t="s">
        <v>16</v>
      </c>
      <c r="B8" s="19" t="s">
        <v>17</v>
      </c>
      <c r="C8" s="9"/>
    </row>
    <row r="9" spans="1:3" ht="13.7" customHeight="1" x14ac:dyDescent="0.2">
      <c r="A9" s="19" t="s">
        <v>18</v>
      </c>
      <c r="B9" s="19" t="s">
        <v>19</v>
      </c>
      <c r="C9" s="9"/>
    </row>
    <row r="10" spans="1:3" ht="13.7" customHeight="1" x14ac:dyDescent="0.2">
      <c r="A10" s="19" t="s">
        <v>20</v>
      </c>
      <c r="B10" s="19" t="s">
        <v>21</v>
      </c>
      <c r="C10" s="9"/>
    </row>
    <row r="11" spans="1:3" ht="13.7" customHeight="1" x14ac:dyDescent="0.2">
      <c r="A11" s="19" t="s">
        <v>22</v>
      </c>
      <c r="B11" s="19" t="s">
        <v>23</v>
      </c>
      <c r="C11" s="10">
        <v>500</v>
      </c>
    </row>
    <row r="12" spans="1:3" ht="13.7" customHeight="1" x14ac:dyDescent="0.2">
      <c r="A12" s="19" t="s">
        <v>24</v>
      </c>
      <c r="B12" s="19" t="s">
        <v>71</v>
      </c>
      <c r="C12" s="24">
        <f>1</f>
        <v>1</v>
      </c>
    </row>
    <row r="13" spans="1:3" ht="13.7" customHeight="1" x14ac:dyDescent="0.2">
      <c r="A13" s="19" t="s">
        <v>67</v>
      </c>
      <c r="B13" s="19"/>
      <c r="C13" s="9">
        <f>IF(C12&lt;0.4,0.4,C12)</f>
        <v>1</v>
      </c>
    </row>
    <row r="14" spans="1:3" ht="13.7" customHeight="1" x14ac:dyDescent="0.2">
      <c r="A14" s="19" t="s">
        <v>64</v>
      </c>
      <c r="B14" s="19" t="s">
        <v>65</v>
      </c>
      <c r="C14" s="11">
        <v>0.5</v>
      </c>
    </row>
    <row r="15" spans="1:3" ht="13.7" customHeight="1" x14ac:dyDescent="0.2">
      <c r="A15" s="20" t="s">
        <v>25</v>
      </c>
      <c r="B15" s="21"/>
      <c r="C15" s="8" t="s">
        <v>26</v>
      </c>
    </row>
    <row r="16" spans="1:3" ht="13.7" customHeight="1" x14ac:dyDescent="0.2">
      <c r="A16" s="19" t="s">
        <v>27</v>
      </c>
      <c r="B16" s="19" t="s">
        <v>28</v>
      </c>
      <c r="C16" s="10">
        <v>0.4</v>
      </c>
    </row>
    <row r="17" spans="1:3" ht="13.7" customHeight="1" x14ac:dyDescent="0.2">
      <c r="A17" s="19" t="s">
        <v>29</v>
      </c>
      <c r="B17" s="19" t="s">
        <v>30</v>
      </c>
      <c r="C17" s="9"/>
    </row>
    <row r="18" spans="1:3" ht="13.7" customHeight="1" x14ac:dyDescent="0.2">
      <c r="A18" s="19" t="s">
        <v>31</v>
      </c>
      <c r="B18" s="19" t="s">
        <v>32</v>
      </c>
      <c r="C18" s="9"/>
    </row>
    <row r="19" spans="1:3" ht="13.7" customHeight="1" x14ac:dyDescent="0.2">
      <c r="A19" s="19" t="s">
        <v>33</v>
      </c>
      <c r="B19" s="21"/>
      <c r="C19" s="9"/>
    </row>
    <row r="20" spans="1:3" ht="13.7" customHeight="1" x14ac:dyDescent="0.2">
      <c r="A20" s="19" t="s">
        <v>34</v>
      </c>
      <c r="B20" s="20" t="s">
        <v>35</v>
      </c>
      <c r="C20" s="10">
        <v>200</v>
      </c>
    </row>
    <row r="21" spans="1:3" ht="13.7" customHeight="1" x14ac:dyDescent="0.2">
      <c r="A21" s="19" t="s">
        <v>34</v>
      </c>
      <c r="B21" s="19" t="s">
        <v>36</v>
      </c>
      <c r="C21" s="12">
        <f>C20/1000000</f>
        <v>2.0000000000000001E-4</v>
      </c>
    </row>
    <row r="22" spans="1:3" ht="13.7" customHeight="1" x14ac:dyDescent="0.2">
      <c r="A22" s="19" t="s">
        <v>37</v>
      </c>
      <c r="B22" s="19" t="s">
        <v>38</v>
      </c>
      <c r="C22" s="9"/>
    </row>
    <row r="23" spans="1:3" ht="13.7" customHeight="1" x14ac:dyDescent="0.2">
      <c r="A23" s="19" t="s">
        <v>39</v>
      </c>
      <c r="B23" s="21"/>
      <c r="C23" s="9"/>
    </row>
    <row r="24" spans="1:3" ht="13.7" customHeight="1" x14ac:dyDescent="0.2">
      <c r="A24" s="19" t="s">
        <v>40</v>
      </c>
      <c r="B24" s="19" t="s">
        <v>41</v>
      </c>
      <c r="C24" s="12">
        <v>400</v>
      </c>
    </row>
    <row r="25" spans="1:3" ht="6.75" customHeight="1" x14ac:dyDescent="0.2">
      <c r="A25" s="21"/>
      <c r="B25" s="21"/>
      <c r="C25" s="9"/>
    </row>
    <row r="26" spans="1:3" ht="13.7" customHeight="1" x14ac:dyDescent="0.2">
      <c r="A26" s="19" t="s">
        <v>42</v>
      </c>
      <c r="B26" s="19" t="s">
        <v>43</v>
      </c>
      <c r="C26" s="13">
        <v>1.9999999999999999E-7</v>
      </c>
    </row>
    <row r="27" spans="1:3" ht="13.7" customHeight="1" x14ac:dyDescent="0.2">
      <c r="A27" s="19" t="s">
        <v>66</v>
      </c>
      <c r="B27" s="19"/>
      <c r="C27" s="13">
        <f>C26*C13</f>
        <v>1.9999999999999999E-7</v>
      </c>
    </row>
    <row r="28" spans="1:3" ht="13.7" customHeight="1" x14ac:dyDescent="0.2">
      <c r="A28" s="19" t="s">
        <v>44</v>
      </c>
      <c r="B28" s="19" t="s">
        <v>43</v>
      </c>
      <c r="C28" s="25">
        <f>C27</f>
        <v>1.9999999999999999E-7</v>
      </c>
    </row>
    <row r="29" spans="1:3" ht="30" customHeight="1" x14ac:dyDescent="0.2">
      <c r="A29" s="14" t="s">
        <v>45</v>
      </c>
      <c r="B29" s="14" t="s">
        <v>46</v>
      </c>
      <c r="C29" s="15">
        <v>0.8</v>
      </c>
    </row>
    <row r="30" spans="1:3" ht="40.5" customHeight="1" x14ac:dyDescent="0.2">
      <c r="A30" s="14" t="s">
        <v>69</v>
      </c>
      <c r="B30" s="16" t="s">
        <v>47</v>
      </c>
      <c r="C30" s="18">
        <f>C29*C16/1000/((TAN(C21)*C24*100000)^2*PI())*C14</f>
        <v>7.9577469423881773E-13</v>
      </c>
    </row>
    <row r="31" spans="1:3" ht="6.75" customHeight="1" x14ac:dyDescent="0.2">
      <c r="A31" s="21"/>
      <c r="B31" s="21"/>
      <c r="C31" s="17"/>
    </row>
    <row r="32" spans="1:3" ht="13.7" customHeight="1" x14ac:dyDescent="0.2">
      <c r="A32" s="22" t="s">
        <v>48</v>
      </c>
      <c r="B32" s="21"/>
      <c r="C32" s="9"/>
    </row>
    <row r="33" spans="1:3" ht="13.7" customHeight="1" x14ac:dyDescent="0.2">
      <c r="A33" s="21"/>
      <c r="B33" s="21"/>
      <c r="C33" s="9"/>
    </row>
    <row r="34" spans="1:3" ht="13.7" customHeight="1" x14ac:dyDescent="0.2">
      <c r="A34" s="19" t="s">
        <v>49</v>
      </c>
      <c r="B34" s="19" t="s">
        <v>50</v>
      </c>
      <c r="C34" s="12">
        <v>400</v>
      </c>
    </row>
    <row r="35" spans="1:3" ht="13.7" customHeight="1" x14ac:dyDescent="0.2">
      <c r="A35" s="19" t="s">
        <v>51</v>
      </c>
      <c r="B35" s="19" t="s">
        <v>52</v>
      </c>
      <c r="C35" s="24">
        <f>(C34/10)^2*PI()/4</f>
        <v>1256.6370614359173</v>
      </c>
    </row>
    <row r="36" spans="1:3" ht="13.7" customHeight="1" x14ac:dyDescent="0.2">
      <c r="A36" s="19" t="s">
        <v>53</v>
      </c>
      <c r="B36" s="19" t="s">
        <v>50</v>
      </c>
      <c r="C36" s="12">
        <v>7</v>
      </c>
    </row>
    <row r="37" spans="1:3" ht="13.7" customHeight="1" x14ac:dyDescent="0.2">
      <c r="A37" s="19" t="s">
        <v>54</v>
      </c>
      <c r="B37" s="19" t="s">
        <v>52</v>
      </c>
      <c r="C37" s="24">
        <f>(C36/10)^2*PI()/4</f>
        <v>0.38484510006474959</v>
      </c>
    </row>
    <row r="38" spans="1:3" ht="13.7" customHeight="1" x14ac:dyDescent="0.2">
      <c r="A38" s="19" t="s">
        <v>55</v>
      </c>
      <c r="B38" s="21"/>
      <c r="C38" s="12">
        <f>C34/C36</f>
        <v>57.142857142857146</v>
      </c>
    </row>
    <row r="39" spans="1:3" ht="13.7" customHeight="1" x14ac:dyDescent="0.2">
      <c r="A39" s="19" t="s">
        <v>56</v>
      </c>
      <c r="B39" s="23">
        <v>0.9</v>
      </c>
      <c r="C39" s="12">
        <v>0.9</v>
      </c>
    </row>
    <row r="40" spans="1:3" ht="13.7" customHeight="1" x14ac:dyDescent="0.2">
      <c r="A40" s="21"/>
      <c r="B40" s="21"/>
      <c r="C40" s="9"/>
    </row>
    <row r="41" spans="1:3" ht="24" customHeight="1" x14ac:dyDescent="0.2">
      <c r="A41" s="14" t="s">
        <v>57</v>
      </c>
      <c r="B41" s="14" t="s">
        <v>58</v>
      </c>
      <c r="C41" s="12">
        <f>C30*C35</f>
        <v>9.9999997333333348E-10</v>
      </c>
    </row>
    <row r="42" spans="1:3" ht="13.7" customHeight="1" x14ac:dyDescent="0.2">
      <c r="A42" s="19" t="s">
        <v>72</v>
      </c>
      <c r="B42" s="19" t="s">
        <v>59</v>
      </c>
      <c r="C42" s="12">
        <f>C41*C39</f>
        <v>8.9999997600000014E-10</v>
      </c>
    </row>
    <row r="43" spans="1:3" ht="24" customHeight="1" x14ac:dyDescent="0.2">
      <c r="A43" s="14" t="s">
        <v>60</v>
      </c>
      <c r="B43" s="14" t="s">
        <v>61</v>
      </c>
      <c r="C43" s="26">
        <f>C42/C37</f>
        <v>2.3386031830691791E-9</v>
      </c>
    </row>
  </sheetData>
  <conditionalFormatting sqref="C43">
    <cfRule type="cellIs" dxfId="1" priority="1" operator="lessThan">
      <formula>$C$28</formula>
    </cfRule>
    <cfRule type="cellIs" dxfId="0" priority="2" operator="greaterThan">
      <formula>$C$28</formula>
    </cfRule>
  </conditionalFormatting>
  <pageMargins left="0.7" right="0.7" top="0.75" bottom="0.75" header="0.3" footer="0.3"/>
  <pageSetup orientation="portrait"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showGridLines="0" workbookViewId="0"/>
  </sheetViews>
  <sheetFormatPr defaultColWidth="8.85546875" defaultRowHeight="12" customHeight="1" x14ac:dyDescent="0.2"/>
  <cols>
    <col min="1" max="6" width="8.85546875" style="5" customWidth="1"/>
    <col min="7" max="16384" width="8.85546875" style="5"/>
  </cols>
  <sheetData>
    <row r="1" spans="1:5" ht="13.7" customHeight="1" x14ac:dyDescent="0.2">
      <c r="A1" s="7"/>
      <c r="B1" s="7"/>
      <c r="C1" s="7"/>
      <c r="D1" s="7"/>
      <c r="E1" s="7"/>
    </row>
    <row r="2" spans="1:5" ht="13.7" customHeight="1" x14ac:dyDescent="0.2">
      <c r="A2" s="7"/>
      <c r="B2" s="7"/>
      <c r="C2" s="7"/>
      <c r="D2" s="7"/>
      <c r="E2" s="7"/>
    </row>
    <row r="3" spans="1:5" ht="13.7" customHeight="1" x14ac:dyDescent="0.2">
      <c r="A3" s="7"/>
      <c r="B3" s="7"/>
      <c r="C3" s="7"/>
      <c r="D3" s="7"/>
      <c r="E3" s="7"/>
    </row>
    <row r="4" spans="1:5" ht="13.7" customHeight="1" x14ac:dyDescent="0.2">
      <c r="A4" s="7"/>
      <c r="B4" s="7"/>
      <c r="C4" s="7"/>
      <c r="D4" s="7"/>
      <c r="E4" s="7"/>
    </row>
    <row r="5" spans="1:5" ht="13.7" customHeight="1" x14ac:dyDescent="0.2">
      <c r="A5" s="7"/>
      <c r="B5" s="7"/>
      <c r="C5" s="7"/>
      <c r="D5" s="7"/>
      <c r="E5" s="7"/>
    </row>
    <row r="6" spans="1:5" ht="13.7" customHeight="1" x14ac:dyDescent="0.2">
      <c r="A6" s="7"/>
      <c r="B6" s="7"/>
      <c r="C6" s="7"/>
      <c r="D6" s="7"/>
      <c r="E6" s="7"/>
    </row>
    <row r="7" spans="1:5" ht="13.7" customHeight="1" x14ac:dyDescent="0.2">
      <c r="A7" s="7"/>
      <c r="B7" s="7"/>
      <c r="C7" s="7"/>
      <c r="D7" s="7"/>
      <c r="E7" s="7"/>
    </row>
    <row r="8" spans="1:5" ht="13.7" customHeight="1" x14ac:dyDescent="0.2">
      <c r="A8" s="7"/>
      <c r="B8" s="7"/>
      <c r="C8" s="7"/>
      <c r="D8" s="7"/>
      <c r="E8" s="7"/>
    </row>
    <row r="9" spans="1:5" ht="13.7" customHeight="1" x14ac:dyDescent="0.2">
      <c r="A9" s="7"/>
      <c r="B9" s="7"/>
      <c r="C9" s="7"/>
      <c r="D9" s="7"/>
      <c r="E9" s="7"/>
    </row>
    <row r="10" spans="1:5" ht="13.7" customHeight="1" x14ac:dyDescent="0.2">
      <c r="A10" s="7"/>
      <c r="B10" s="7"/>
      <c r="C10" s="7"/>
      <c r="D10" s="7"/>
      <c r="E10" s="7"/>
    </row>
  </sheetData>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showGridLines="0" workbookViewId="0"/>
  </sheetViews>
  <sheetFormatPr defaultColWidth="8.85546875" defaultRowHeight="12" customHeight="1" x14ac:dyDescent="0.2"/>
  <cols>
    <col min="1" max="6" width="8.85546875" style="5" customWidth="1"/>
    <col min="7" max="16384" width="8.85546875" style="5"/>
  </cols>
  <sheetData>
    <row r="1" spans="1:5" ht="13.7" customHeight="1" x14ac:dyDescent="0.2">
      <c r="A1" s="7"/>
      <c r="B1" s="7"/>
      <c r="C1" s="7"/>
      <c r="D1" s="7"/>
      <c r="E1" s="7"/>
    </row>
    <row r="2" spans="1:5" ht="13.7" customHeight="1" x14ac:dyDescent="0.2">
      <c r="A2" s="7"/>
      <c r="B2" s="7"/>
      <c r="C2" s="7"/>
      <c r="D2" s="7"/>
      <c r="E2" s="7"/>
    </row>
    <row r="3" spans="1:5" ht="13.7" customHeight="1" x14ac:dyDescent="0.2">
      <c r="A3" s="7"/>
      <c r="B3" s="7"/>
      <c r="C3" s="7"/>
      <c r="D3" s="7"/>
      <c r="E3" s="7"/>
    </row>
    <row r="4" spans="1:5" ht="13.7" customHeight="1" x14ac:dyDescent="0.2">
      <c r="A4" s="7"/>
      <c r="B4" s="7"/>
      <c r="C4" s="7"/>
      <c r="D4" s="7"/>
      <c r="E4" s="7"/>
    </row>
    <row r="5" spans="1:5" ht="13.7" customHeight="1" x14ac:dyDescent="0.2">
      <c r="A5" s="7"/>
      <c r="B5" s="7"/>
      <c r="C5" s="7"/>
      <c r="D5" s="7"/>
      <c r="E5" s="7"/>
    </row>
    <row r="6" spans="1:5" ht="13.7" customHeight="1" x14ac:dyDescent="0.2">
      <c r="A6" s="7"/>
      <c r="B6" s="7"/>
      <c r="C6" s="7"/>
      <c r="D6" s="7"/>
      <c r="E6" s="7"/>
    </row>
    <row r="7" spans="1:5" ht="13.7" customHeight="1" x14ac:dyDescent="0.2">
      <c r="A7" s="7"/>
      <c r="B7" s="7"/>
      <c r="C7" s="7"/>
      <c r="D7" s="7"/>
      <c r="E7" s="7"/>
    </row>
    <row r="8" spans="1:5" ht="13.7" customHeight="1" x14ac:dyDescent="0.2">
      <c r="A8" s="7"/>
      <c r="B8" s="7"/>
      <c r="C8" s="7"/>
      <c r="D8" s="7"/>
      <c r="E8" s="7"/>
    </row>
    <row r="9" spans="1:5" ht="13.7" customHeight="1" x14ac:dyDescent="0.2">
      <c r="A9" s="7"/>
      <c r="B9" s="7"/>
      <c r="C9" s="7"/>
      <c r="D9" s="7"/>
      <c r="E9" s="7"/>
    </row>
    <row r="10" spans="1:5" ht="13.7" customHeight="1" x14ac:dyDescent="0.2">
      <c r="A10" s="7"/>
      <c r="B10" s="7"/>
      <c r="C10" s="7"/>
      <c r="D10" s="7"/>
      <c r="E10" s="7"/>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Export Summary</vt: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Eckl, Johann</dc:creator>
  <cp:lastModifiedBy>Jan Kodet</cp:lastModifiedBy>
  <cp:lastPrinted>2025-04-14T13:51:10Z</cp:lastPrinted>
  <dcterms:created xsi:type="dcterms:W3CDTF">2025-01-10T13:43:28Z</dcterms:created>
  <dcterms:modified xsi:type="dcterms:W3CDTF">2025-04-16T12:10:47Z</dcterms:modified>
</cp:coreProperties>
</file>